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80" windowHeight="9090" activeTab="0"/>
  </bookViews>
  <sheets>
    <sheet name="WB Alpakazucht" sheetId="1" r:id="rId1"/>
  </sheets>
  <definedNames/>
  <calcPr fullCalcOnLoad="1"/>
</workbook>
</file>

<file path=xl/sharedStrings.xml><?xml version="1.0" encoding="utf-8"?>
<sst xmlns="http://schemas.openxmlformats.org/spreadsheetml/2006/main" count="75" uniqueCount="47">
  <si>
    <t>Betrag</t>
  </si>
  <si>
    <t>Leistungen</t>
  </si>
  <si>
    <t>Geburten je Stute und Jahr</t>
  </si>
  <si>
    <t>Totgeburten</t>
  </si>
  <si>
    <t>Aufzuchtverluste</t>
  </si>
  <si>
    <t>Einheit</t>
  </si>
  <si>
    <t>Anzahl</t>
  </si>
  <si>
    <t>%</t>
  </si>
  <si>
    <t>€</t>
  </si>
  <si>
    <t>Faserertrag</t>
  </si>
  <si>
    <t>kg</t>
  </si>
  <si>
    <t>Verkaufserlös Faser</t>
  </si>
  <si>
    <t>€/kg</t>
  </si>
  <si>
    <t>Verkaufserlös männl. Cria</t>
  </si>
  <si>
    <t>Verkaufserlös weibl. Cria</t>
  </si>
  <si>
    <t>Futterfläche je Tier</t>
  </si>
  <si>
    <t>ha</t>
  </si>
  <si>
    <t>Kosten je ha Futterfläche</t>
  </si>
  <si>
    <t>Jahre</t>
  </si>
  <si>
    <t>Decktaxe je Trächtigkeit</t>
  </si>
  <si>
    <t>Kraftfutteraufwand</t>
  </si>
  <si>
    <t>Kraftfutterpreis</t>
  </si>
  <si>
    <t>Heu</t>
  </si>
  <si>
    <t>Tierarzt, Medikamente</t>
  </si>
  <si>
    <t>€/PE</t>
  </si>
  <si>
    <t>kg/PE</t>
  </si>
  <si>
    <t>Wirtschaftlichkeitsberechnung der Alpakazucht</t>
  </si>
  <si>
    <t>Lebenserwartung je Stute</t>
  </si>
  <si>
    <t>Wert je Stute</t>
  </si>
  <si>
    <t>Bezeichnung</t>
  </si>
  <si>
    <t>Erlös Nachzucht</t>
  </si>
  <si>
    <t>Erlös Faserverkauf</t>
  </si>
  <si>
    <t>Bestandsergänzung</t>
  </si>
  <si>
    <t>Grundfutter</t>
  </si>
  <si>
    <t>Kraft- und Mineralfutter</t>
  </si>
  <si>
    <t>Tiergesundheit, Bedeckung</t>
  </si>
  <si>
    <t>Direktkosten</t>
  </si>
  <si>
    <t>Direktkosten freie Leistung</t>
  </si>
  <si>
    <t>Gewinn pro Jahr</t>
  </si>
  <si>
    <t>Schur, Kleinteile, Vers., sonst.</t>
  </si>
  <si>
    <t>Ergebnis</t>
  </si>
  <si>
    <t>Mineralfutter, Leckst. usw.</t>
  </si>
  <si>
    <t>Produktionseinheit (PE): Alpakastute mit Nachzucht</t>
  </si>
  <si>
    <r>
      <t>1</t>
    </r>
    <r>
      <rPr>
        <sz val="12"/>
        <rFont val="Comic Sans MS"/>
        <family val="4"/>
      </rPr>
      <t>/</t>
    </r>
    <r>
      <rPr>
        <vertAlign val="subscript"/>
        <sz val="12"/>
        <rFont val="Comic Sans MS"/>
        <family val="4"/>
      </rPr>
      <t>2</t>
    </r>
    <r>
      <rPr>
        <sz val="12"/>
        <rFont val="Comic Sans MS"/>
        <family val="4"/>
      </rPr>
      <t xml:space="preserve">  Zinsansatz (5%)</t>
    </r>
  </si>
  <si>
    <r>
      <t xml:space="preserve">Festkosten </t>
    </r>
    <r>
      <rPr>
        <sz val="10"/>
        <rFont val="Comic Sans MS"/>
        <family val="4"/>
      </rPr>
      <t>(pauschal)</t>
    </r>
  </si>
  <si>
    <r>
      <t xml:space="preserve">Arbeitskosten </t>
    </r>
    <r>
      <rPr>
        <sz val="10"/>
        <rFont val="Comic Sans MS"/>
        <family val="4"/>
      </rPr>
      <t>(20 Std. x 15,- €/Std.)</t>
    </r>
  </si>
  <si>
    <r>
      <t xml:space="preserve">Kapitalrendite </t>
    </r>
    <r>
      <rPr>
        <u val="doubleAccounting"/>
        <sz val="10"/>
        <rFont val="Comic Sans MS"/>
        <family val="4"/>
      </rPr>
      <t>(nach Arbeit)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</si>
</sst>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_ ;\-#,##0\ "/>
    <numFmt numFmtId="179" formatCode="#,##0.0"/>
  </numFmts>
  <fonts count="46">
    <font>
      <sz val="10"/>
      <name val="Arial"/>
      <family val="0"/>
    </font>
    <font>
      <sz val="8"/>
      <name val="Arial"/>
      <family val="0"/>
    </font>
    <font>
      <b/>
      <sz val="12"/>
      <name val="Comic Sans MS"/>
      <family val="4"/>
    </font>
    <font>
      <sz val="12"/>
      <name val="Comic Sans MS"/>
      <family val="4"/>
    </font>
    <font>
      <b/>
      <u val="single"/>
      <sz val="12"/>
      <name val="Comic Sans MS"/>
      <family val="4"/>
    </font>
    <font>
      <sz val="10"/>
      <name val="Comic Sans MS"/>
      <family val="4"/>
    </font>
    <font>
      <b/>
      <sz val="16"/>
      <name val="Comic Sans MS"/>
      <family val="4"/>
    </font>
    <font>
      <u val="doubleAccounting"/>
      <sz val="12"/>
      <name val="Comic Sans MS"/>
      <family val="4"/>
    </font>
    <font>
      <b/>
      <u val="doubleAccounting"/>
      <sz val="12"/>
      <name val="Comic Sans MS"/>
      <family val="4"/>
    </font>
    <font>
      <u val="doubleAccounting"/>
      <sz val="10"/>
      <name val="Comic Sans MS"/>
      <family val="4"/>
    </font>
    <font>
      <vertAlign val="superscript"/>
      <sz val="12"/>
      <name val="Comic Sans MS"/>
      <family val="4"/>
    </font>
    <font>
      <vertAlign val="subscript"/>
      <sz val="12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14" fontId="2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left"/>
      <protection hidden="1"/>
    </xf>
    <xf numFmtId="0" fontId="2" fillId="0" borderId="15" xfId="0" applyFont="1" applyBorder="1" applyAlignment="1" applyProtection="1">
      <alignment horizontal="left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/>
      <protection hidden="1"/>
    </xf>
    <xf numFmtId="3" fontId="3" fillId="0" borderId="18" xfId="0" applyNumberFormat="1" applyFont="1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/>
      <protection hidden="1"/>
    </xf>
    <xf numFmtId="3" fontId="3" fillId="0" borderId="21" xfId="0" applyNumberFormat="1" applyFont="1" applyBorder="1" applyAlignment="1" applyProtection="1">
      <alignment/>
      <protection hidden="1"/>
    </xf>
    <xf numFmtId="3" fontId="2" fillId="0" borderId="21" xfId="0" applyNumberFormat="1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/>
      <protection hidden="1"/>
    </xf>
    <xf numFmtId="3" fontId="4" fillId="0" borderId="21" xfId="0" applyNumberFormat="1" applyFont="1" applyBorder="1" applyAlignment="1" applyProtection="1">
      <alignment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8" fontId="3" fillId="33" borderId="18" xfId="46" applyNumberFormat="1" applyFont="1" applyFill="1" applyBorder="1" applyAlignment="1" applyProtection="1">
      <alignment horizontal="center"/>
      <protection hidden="1" locked="0"/>
    </xf>
    <xf numFmtId="0" fontId="3" fillId="33" borderId="21" xfId="0" applyFont="1" applyFill="1" applyBorder="1" applyAlignment="1" applyProtection="1">
      <alignment horizontal="center"/>
      <protection hidden="1" locked="0"/>
    </xf>
    <xf numFmtId="3" fontId="3" fillId="33" borderId="21" xfId="0" applyNumberFormat="1" applyFont="1" applyFill="1" applyBorder="1" applyAlignment="1" applyProtection="1">
      <alignment horizontal="center"/>
      <protection hidden="1" locked="0"/>
    </xf>
    <xf numFmtId="177" fontId="3" fillId="33" borderId="21" xfId="0" applyNumberFormat="1" applyFont="1" applyFill="1" applyBorder="1" applyAlignment="1" applyProtection="1">
      <alignment horizontal="center"/>
      <protection hidden="1" locked="0"/>
    </xf>
    <xf numFmtId="2" fontId="3" fillId="33" borderId="21" xfId="0" applyNumberFormat="1" applyFont="1" applyFill="1" applyBorder="1" applyAlignment="1" applyProtection="1">
      <alignment horizontal="center"/>
      <protection hidden="1" locked="0"/>
    </xf>
    <xf numFmtId="0" fontId="3" fillId="33" borderId="24" xfId="0" applyFont="1" applyFill="1" applyBorder="1" applyAlignment="1" applyProtection="1">
      <alignment horizontal="center"/>
      <protection hidden="1" locked="0"/>
    </xf>
    <xf numFmtId="177" fontId="7" fillId="0" borderId="24" xfId="0" applyNumberFormat="1" applyFont="1" applyBorder="1" applyAlignment="1" applyProtection="1">
      <alignment/>
      <protection hidden="1"/>
    </xf>
    <xf numFmtId="0" fontId="8" fillId="0" borderId="22" xfId="0" applyFont="1" applyBorder="1" applyAlignment="1" applyProtection="1">
      <alignment horizontal="center"/>
      <protection hidden="1"/>
    </xf>
    <xf numFmtId="0" fontId="8" fillId="0" borderId="23" xfId="0" applyFont="1" applyBorder="1" applyAlignment="1" applyProtection="1">
      <alignment/>
      <protection hidden="1"/>
    </xf>
    <xf numFmtId="0" fontId="10" fillId="0" borderId="2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46"/>
  <sheetViews>
    <sheetView tabSelected="1" zoomScalePageLayoutView="0" workbookViewId="0" topLeftCell="A1">
      <selection activeCell="I4" sqref="I4"/>
    </sheetView>
  </sheetViews>
  <sheetFormatPr defaultColWidth="11.421875" defaultRowHeight="12.75"/>
  <cols>
    <col min="1" max="1" width="13.7109375" style="8" customWidth="1"/>
    <col min="2" max="2" width="9.421875" style="9" customWidth="1"/>
    <col min="3" max="3" width="34.421875" style="8" customWidth="1"/>
    <col min="4" max="4" width="10.140625" style="8" customWidth="1"/>
    <col min="5" max="5" width="13.7109375" style="8" customWidth="1"/>
    <col min="6" max="6" width="11.421875" style="8" customWidth="1"/>
    <col min="7" max="7" width="37.57421875" style="8" customWidth="1"/>
    <col min="8" max="16384" width="11.421875" style="8" customWidth="1"/>
  </cols>
  <sheetData>
    <row r="1" spans="1:9" s="2" customFormat="1" ht="24.75">
      <c r="A1" s="44" t="s">
        <v>26</v>
      </c>
      <c r="B1" s="44"/>
      <c r="C1" s="44"/>
      <c r="D1" s="44"/>
      <c r="E1" s="44"/>
      <c r="F1" s="44"/>
      <c r="G1" s="44"/>
      <c r="H1" s="1"/>
      <c r="I1" s="1"/>
    </row>
    <row r="2" spans="2:7" s="2" customFormat="1" ht="19.5">
      <c r="B2" s="3"/>
      <c r="G2" s="4"/>
    </row>
    <row r="3" spans="1:9" ht="19.5">
      <c r="A3" s="41" t="s">
        <v>42</v>
      </c>
      <c r="B3" s="42"/>
      <c r="C3" s="43"/>
      <c r="D3" s="7"/>
      <c r="E3" s="41" t="s">
        <v>40</v>
      </c>
      <c r="F3" s="42"/>
      <c r="G3" s="43"/>
      <c r="H3" s="7"/>
      <c r="I3" s="7"/>
    </row>
    <row r="5" spans="1:7" ht="19.5">
      <c r="A5" s="10" t="s">
        <v>0</v>
      </c>
      <c r="B5" s="11" t="s">
        <v>5</v>
      </c>
      <c r="C5" s="12" t="s">
        <v>29</v>
      </c>
      <c r="E5" s="10" t="s">
        <v>0</v>
      </c>
      <c r="F5" s="11" t="s">
        <v>5</v>
      </c>
      <c r="G5" s="12" t="s">
        <v>29</v>
      </c>
    </row>
    <row r="6" spans="1:7" ht="9" customHeight="1">
      <c r="A6" s="5"/>
      <c r="B6" s="6"/>
      <c r="C6" s="13"/>
      <c r="E6" s="5"/>
      <c r="F6" s="6"/>
      <c r="G6" s="13"/>
    </row>
    <row r="7" spans="1:7" ht="19.5">
      <c r="A7" s="31">
        <v>3000</v>
      </c>
      <c r="B7" s="14" t="s">
        <v>8</v>
      </c>
      <c r="C7" s="15" t="s">
        <v>28</v>
      </c>
      <c r="E7" s="16">
        <f>(A9-A9*(A10+A11)/100)*(A12+A13)/2</f>
        <v>1029.5625</v>
      </c>
      <c r="F7" s="14" t="s">
        <v>24</v>
      </c>
      <c r="G7" s="15" t="s">
        <v>30</v>
      </c>
    </row>
    <row r="8" spans="1:7" ht="19.5">
      <c r="A8" s="32">
        <v>25</v>
      </c>
      <c r="B8" s="17" t="s">
        <v>18</v>
      </c>
      <c r="C8" s="18" t="s">
        <v>27</v>
      </c>
      <c r="E8" s="19">
        <f>A14*A15</f>
        <v>60</v>
      </c>
      <c r="F8" s="17" t="s">
        <v>24</v>
      </c>
      <c r="G8" s="18" t="s">
        <v>31</v>
      </c>
    </row>
    <row r="9" spans="1:7" ht="19.5">
      <c r="A9" s="32">
        <v>0.85</v>
      </c>
      <c r="B9" s="17" t="s">
        <v>6</v>
      </c>
      <c r="C9" s="18" t="s">
        <v>2</v>
      </c>
      <c r="E9" s="20">
        <f>SUM(E7:E8)</f>
        <v>1089.5625</v>
      </c>
      <c r="F9" s="21" t="s">
        <v>24</v>
      </c>
      <c r="G9" s="22" t="s">
        <v>1</v>
      </c>
    </row>
    <row r="10" spans="1:7" ht="19.5">
      <c r="A10" s="32">
        <v>5</v>
      </c>
      <c r="B10" s="17" t="s">
        <v>7</v>
      </c>
      <c r="C10" s="18" t="s">
        <v>3</v>
      </c>
      <c r="E10" s="19">
        <f>A7*(100/A8)/100</f>
        <v>120</v>
      </c>
      <c r="F10" s="17" t="s">
        <v>24</v>
      </c>
      <c r="G10" s="18" t="s">
        <v>32</v>
      </c>
    </row>
    <row r="11" spans="1:7" ht="19.5">
      <c r="A11" s="32">
        <v>0</v>
      </c>
      <c r="B11" s="17" t="s">
        <v>7</v>
      </c>
      <c r="C11" s="18" t="s">
        <v>4</v>
      </c>
      <c r="E11" s="19">
        <f>A16*A17+A18</f>
        <v>55</v>
      </c>
      <c r="F11" s="17" t="s">
        <v>24</v>
      </c>
      <c r="G11" s="18" t="s">
        <v>33</v>
      </c>
    </row>
    <row r="12" spans="1:7" ht="19.5">
      <c r="A12" s="33">
        <v>750</v>
      </c>
      <c r="B12" s="17" t="s">
        <v>8</v>
      </c>
      <c r="C12" s="18" t="s">
        <v>13</v>
      </c>
      <c r="E12" s="19">
        <f>A19*A20+A21</f>
        <v>26.25</v>
      </c>
      <c r="F12" s="17" t="s">
        <v>24</v>
      </c>
      <c r="G12" s="18" t="s">
        <v>34</v>
      </c>
    </row>
    <row r="13" spans="1:7" ht="19.5">
      <c r="A13" s="33">
        <v>1800</v>
      </c>
      <c r="B13" s="17" t="s">
        <v>8</v>
      </c>
      <c r="C13" s="18" t="s">
        <v>14</v>
      </c>
      <c r="E13" s="19">
        <f>A22+A23*A9</f>
        <v>285</v>
      </c>
      <c r="F13" s="17" t="s">
        <v>24</v>
      </c>
      <c r="G13" s="18" t="s">
        <v>35</v>
      </c>
    </row>
    <row r="14" spans="1:7" ht="19.5">
      <c r="A14" s="34">
        <v>3</v>
      </c>
      <c r="B14" s="17" t="s">
        <v>10</v>
      </c>
      <c r="C14" s="18" t="s">
        <v>9</v>
      </c>
      <c r="E14" s="19">
        <f>A24</f>
        <v>30</v>
      </c>
      <c r="F14" s="17" t="s">
        <v>24</v>
      </c>
      <c r="G14" s="18" t="s">
        <v>39</v>
      </c>
    </row>
    <row r="15" spans="1:7" ht="21">
      <c r="A15" s="32">
        <v>20</v>
      </c>
      <c r="B15" s="17" t="s">
        <v>12</v>
      </c>
      <c r="C15" s="18" t="s">
        <v>11</v>
      </c>
      <c r="E15" s="19">
        <f>A7/2*5/100</f>
        <v>75</v>
      </c>
      <c r="F15" s="17" t="s">
        <v>24</v>
      </c>
      <c r="G15" s="40" t="s">
        <v>43</v>
      </c>
    </row>
    <row r="16" spans="1:7" ht="19.5">
      <c r="A16" s="35">
        <v>0.1</v>
      </c>
      <c r="B16" s="17" t="s">
        <v>16</v>
      </c>
      <c r="C16" s="18" t="s">
        <v>15</v>
      </c>
      <c r="E16" s="20">
        <f>SUM(E10:E15)</f>
        <v>591.25</v>
      </c>
      <c r="F16" s="21" t="s">
        <v>24</v>
      </c>
      <c r="G16" s="22" t="s">
        <v>36</v>
      </c>
    </row>
    <row r="17" spans="1:7" ht="19.5">
      <c r="A17" s="33">
        <v>250</v>
      </c>
      <c r="B17" s="17" t="s">
        <v>8</v>
      </c>
      <c r="C17" s="18" t="s">
        <v>17</v>
      </c>
      <c r="E17" s="20"/>
      <c r="F17" s="17"/>
      <c r="G17" s="22"/>
    </row>
    <row r="18" spans="1:7" ht="19.5">
      <c r="A18" s="32">
        <v>30</v>
      </c>
      <c r="B18" s="17" t="s">
        <v>24</v>
      </c>
      <c r="C18" s="18" t="s">
        <v>22</v>
      </c>
      <c r="E18" s="20">
        <f>E9-E16</f>
        <v>498.3125</v>
      </c>
      <c r="F18" s="21" t="s">
        <v>24</v>
      </c>
      <c r="G18" s="22" t="s">
        <v>37</v>
      </c>
    </row>
    <row r="19" spans="1:7" ht="19.5">
      <c r="A19" s="32">
        <v>25</v>
      </c>
      <c r="B19" s="17" t="s">
        <v>25</v>
      </c>
      <c r="C19" s="18" t="s">
        <v>20</v>
      </c>
      <c r="E19" s="19"/>
      <c r="F19" s="17"/>
      <c r="G19" s="18"/>
    </row>
    <row r="20" spans="1:7" ht="19.5">
      <c r="A20" s="35">
        <v>0.45</v>
      </c>
      <c r="B20" s="17" t="s">
        <v>12</v>
      </c>
      <c r="C20" s="18" t="s">
        <v>21</v>
      </c>
      <c r="E20" s="19">
        <v>50</v>
      </c>
      <c r="F20" s="17" t="s">
        <v>24</v>
      </c>
      <c r="G20" s="18" t="s">
        <v>44</v>
      </c>
    </row>
    <row r="21" spans="1:7" ht="19.5">
      <c r="A21" s="32">
        <v>15</v>
      </c>
      <c r="B21" s="17" t="s">
        <v>24</v>
      </c>
      <c r="C21" s="18" t="s">
        <v>41</v>
      </c>
      <c r="E21" s="19">
        <f>20*15</f>
        <v>300</v>
      </c>
      <c r="F21" s="17" t="s">
        <v>24</v>
      </c>
      <c r="G21" s="18" t="s">
        <v>45</v>
      </c>
    </row>
    <row r="22" spans="1:7" ht="19.5">
      <c r="A22" s="32">
        <v>30</v>
      </c>
      <c r="B22" s="17" t="s">
        <v>24</v>
      </c>
      <c r="C22" s="18" t="s">
        <v>23</v>
      </c>
      <c r="E22" s="19"/>
      <c r="F22" s="17"/>
      <c r="G22" s="18"/>
    </row>
    <row r="23" spans="1:7" ht="19.5">
      <c r="A23" s="33">
        <v>300</v>
      </c>
      <c r="B23" s="17" t="s">
        <v>8</v>
      </c>
      <c r="C23" s="18" t="s">
        <v>19</v>
      </c>
      <c r="E23" s="23">
        <f>E18-E20-E21</f>
        <v>148.3125</v>
      </c>
      <c r="F23" s="24" t="s">
        <v>24</v>
      </c>
      <c r="G23" s="25" t="s">
        <v>38</v>
      </c>
    </row>
    <row r="24" spans="1:7" ht="21.75">
      <c r="A24" s="36">
        <v>30</v>
      </c>
      <c r="B24" s="26" t="s">
        <v>8</v>
      </c>
      <c r="C24" s="27" t="s">
        <v>39</v>
      </c>
      <c r="E24" s="37">
        <f>E23/A7*100</f>
        <v>4.9437500000000005</v>
      </c>
      <c r="F24" s="38" t="s">
        <v>7</v>
      </c>
      <c r="G24" s="39" t="s">
        <v>46</v>
      </c>
    </row>
    <row r="26" ht="19.5">
      <c r="F26" s="9"/>
    </row>
    <row r="28" ht="9" customHeight="1"/>
    <row r="37" ht="19.5">
      <c r="D37" s="28"/>
    </row>
    <row r="38" ht="19.5">
      <c r="D38" s="29"/>
    </row>
    <row r="42" ht="19.5">
      <c r="D42" s="30"/>
    </row>
    <row r="46" ht="19.5">
      <c r="B46" s="8"/>
    </row>
  </sheetData>
  <sheetProtection password="C486" sheet="1" objects="1" scenarios="1"/>
  <mergeCells count="3">
    <mergeCell ref="E3:G3"/>
    <mergeCell ref="A3:C3"/>
    <mergeCell ref="A1:G1"/>
  </mergeCells>
  <printOptions horizontalCentered="1" verticalCentered="1"/>
  <pageMargins left="0.7874015748031497" right="0.77" top="0.984251968503937" bottom="0.984251968503937" header="0.5118110236220472" footer="0.5118110236220472"/>
  <pageSetup horizontalDpi="600" verticalDpi="600" orientation="landscape" paperSize="9" r:id="rId1"/>
  <headerFooter alignWithMargins="0">
    <oddFooter>&amp;RJ. Assheuer         
www.alpakahof-assheuer.de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LWK-NRW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jassheuer</dc:creator>
  <cp:keywords/>
  <dc:description/>
  <cp:lastModifiedBy>Josef</cp:lastModifiedBy>
  <cp:lastPrinted>2008-08-07T11:55:53Z</cp:lastPrinted>
  <dcterms:created xsi:type="dcterms:W3CDTF">2008-08-05T12:14:25Z</dcterms:created>
  <dcterms:modified xsi:type="dcterms:W3CDTF">2017-04-17T15:38:17Z</dcterms:modified>
  <cp:category/>
  <cp:version/>
  <cp:contentType/>
  <cp:contentStatus/>
</cp:coreProperties>
</file>